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8505"/>
  </bookViews>
  <sheets>
    <sheet name="Revenda" sheetId="1" r:id="rId1"/>
    <sheet name="Importação p Indust &lt; 40%" sheetId="4" r:id="rId2"/>
    <sheet name="Importação p Indust &gt; 40% " sheetId="5" r:id="rId3"/>
  </sheets>
  <calcPr calcId="145621"/>
</workbook>
</file>

<file path=xl/calcChain.xml><?xml version="1.0" encoding="utf-8"?>
<calcChain xmlns="http://schemas.openxmlformats.org/spreadsheetml/2006/main">
  <c r="C5" i="5" l="1"/>
  <c r="O5" i="5" s="1"/>
  <c r="F26" i="5"/>
  <c r="F25" i="5"/>
  <c r="F24" i="5"/>
  <c r="K10" i="5"/>
  <c r="G7" i="5"/>
  <c r="G26" i="5" s="1"/>
  <c r="C7" i="5"/>
  <c r="H5" i="5" s="1"/>
  <c r="G5" i="5" s="1"/>
  <c r="G24" i="5" s="1"/>
  <c r="G6" i="5"/>
  <c r="G25" i="5" s="1"/>
  <c r="P5" i="5"/>
  <c r="P5" i="4"/>
  <c r="O5" i="4"/>
  <c r="Q5" i="4" s="1"/>
  <c r="K20" i="4" s="1"/>
  <c r="C5" i="4"/>
  <c r="K10" i="4"/>
  <c r="F25" i="4"/>
  <c r="F26" i="4"/>
  <c r="F24" i="4"/>
  <c r="G7" i="4"/>
  <c r="G26" i="4" s="1"/>
  <c r="G6" i="4"/>
  <c r="G25" i="4" s="1"/>
  <c r="C7" i="4"/>
  <c r="H5" i="4" s="1"/>
  <c r="G5" i="4" s="1"/>
  <c r="G24" i="4" s="1"/>
  <c r="C7" i="1"/>
  <c r="R7" i="1"/>
  <c r="U11" i="1"/>
  <c r="U6" i="1"/>
  <c r="U7" i="1" s="1"/>
  <c r="O6" i="1"/>
  <c r="O7" i="1" s="1"/>
  <c r="O11" i="1"/>
  <c r="L7" i="1"/>
  <c r="I11" i="1"/>
  <c r="I7" i="1"/>
  <c r="F7" i="1"/>
  <c r="C10" i="1"/>
  <c r="H25" i="4" l="1"/>
  <c r="Q5" i="5"/>
  <c r="K20" i="5" s="1"/>
  <c r="H25" i="5"/>
  <c r="H24" i="5"/>
  <c r="H26" i="5"/>
  <c r="K12" i="5"/>
  <c r="K14" i="5"/>
  <c r="K13" i="5"/>
  <c r="H26" i="4"/>
  <c r="H24" i="4"/>
  <c r="K12" i="4"/>
  <c r="K14" i="4"/>
  <c r="K13" i="4"/>
  <c r="H28" i="4" l="1"/>
  <c r="H29" i="4" s="1"/>
  <c r="K5" i="4" s="1"/>
  <c r="K6" i="4" s="1"/>
  <c r="K15" i="5"/>
  <c r="H28" i="5"/>
  <c r="H29" i="5" s="1"/>
  <c r="K5" i="5" s="1"/>
  <c r="K6" i="5" s="1"/>
  <c r="K15" i="4"/>
  <c r="K16" i="4"/>
  <c r="K17" i="4" s="1"/>
  <c r="K21" i="4" s="1"/>
  <c r="K19" i="4" s="1"/>
  <c r="K16" i="5" l="1"/>
  <c r="K17" i="5" s="1"/>
  <c r="K21" i="5" s="1"/>
  <c r="K19" i="5" s="1"/>
</calcChain>
</file>

<file path=xl/comments1.xml><?xml version="1.0" encoding="utf-8"?>
<comments xmlns="http://schemas.openxmlformats.org/spreadsheetml/2006/main">
  <authors>
    <author>Henrique Machado</author>
  </authors>
  <commentList>
    <comment ref="I11" authorId="0">
      <text>
        <r>
          <rPr>
            <sz val="9"/>
            <color indexed="81"/>
            <rFont val="Tahoma"/>
            <family val="2"/>
          </rPr>
          <t>Se vendido dentro do estado, a alíquota é a interna, neste exemplo 19%</t>
        </r>
      </text>
    </comment>
    <comment ref="O11" authorId="0">
      <text>
        <r>
          <rPr>
            <sz val="9"/>
            <color indexed="81"/>
            <rFont val="Tahoma"/>
            <family val="2"/>
          </rPr>
          <t xml:space="preserve">Se vendido fora do estado, a alíquota volta a ser 4%
</t>
        </r>
      </text>
    </comment>
  </commentList>
</comments>
</file>

<file path=xl/sharedStrings.xml><?xml version="1.0" encoding="utf-8"?>
<sst xmlns="http://schemas.openxmlformats.org/spreadsheetml/2006/main" count="160" uniqueCount="58">
  <si>
    <t>CST</t>
  </si>
  <si>
    <t xml:space="preserve">Empresa -RJ </t>
  </si>
  <si>
    <t>Empresa - SP</t>
  </si>
  <si>
    <t>CST - Origem</t>
  </si>
  <si>
    <t>Valor de Venda</t>
  </si>
  <si>
    <t>Informações NF-e</t>
  </si>
  <si>
    <t>Valor da compra c/ Impostos</t>
  </si>
  <si>
    <t xml:space="preserve">Valor de Venda c/ Impostos </t>
  </si>
  <si>
    <t>Vl Total da NF</t>
  </si>
  <si>
    <t>Dados adicionais :</t>
  </si>
  <si>
    <t>Valor da Importação: 100,00</t>
  </si>
  <si>
    <t xml:space="preserve">Valor de compra </t>
  </si>
  <si>
    <t>ICMS</t>
  </si>
  <si>
    <t xml:space="preserve">Empresa 2 -RJ </t>
  </si>
  <si>
    <t xml:space="preserve">Empresa -MG </t>
  </si>
  <si>
    <t>Compra e revenda de produto Importado</t>
  </si>
  <si>
    <t>neste caso é simulado a compra e revenda de um bem importado com operações interestaduais e internas, note a variação da aliquota e que a informação do valor da importação, segundo a legislação, deve acompanha a movimentação até o final da cadeia</t>
  </si>
  <si>
    <t>ICMS compra</t>
  </si>
  <si>
    <t>ICMS - Compra</t>
  </si>
  <si>
    <t>Estoque</t>
  </si>
  <si>
    <t xml:space="preserve">Produto </t>
  </si>
  <si>
    <t>X</t>
  </si>
  <si>
    <t>Y</t>
  </si>
  <si>
    <t>Z</t>
  </si>
  <si>
    <t>Quant.</t>
  </si>
  <si>
    <t>Vl Unit</t>
  </si>
  <si>
    <t>Valor Total</t>
  </si>
  <si>
    <t>BOM - Bill of Material Produto XYZ</t>
  </si>
  <si>
    <t>Produto X - Quant. 100</t>
  </si>
  <si>
    <t>Quant Produção</t>
  </si>
  <si>
    <t xml:space="preserve">PN </t>
  </si>
  <si>
    <t>Quant Exigida</t>
  </si>
  <si>
    <t>Quantidade Produzida</t>
  </si>
  <si>
    <t xml:space="preserve">Custo de produção - WO </t>
  </si>
  <si>
    <t>Quant</t>
  </si>
  <si>
    <t>Vl Total</t>
  </si>
  <si>
    <t xml:space="preserve">Vl Unit R$ </t>
  </si>
  <si>
    <t>Mão de Obra</t>
  </si>
  <si>
    <t>Custo Total</t>
  </si>
  <si>
    <t>X - Importado</t>
  </si>
  <si>
    <t xml:space="preserve">Y - Nacional </t>
  </si>
  <si>
    <t xml:space="preserve">Z - Nacional </t>
  </si>
  <si>
    <t>Custo de Produção Unitário</t>
  </si>
  <si>
    <t xml:space="preserve">quantidade </t>
  </si>
  <si>
    <t xml:space="preserve">custo unitáio </t>
  </si>
  <si>
    <t xml:space="preserve">Unitário </t>
  </si>
  <si>
    <t>Total</t>
  </si>
  <si>
    <t>Valor de Venda _ FOB</t>
  </si>
  <si>
    <t>Venda para empresa MG</t>
  </si>
  <si>
    <t xml:space="preserve">PIS </t>
  </si>
  <si>
    <t xml:space="preserve">Cofins </t>
  </si>
  <si>
    <t xml:space="preserve">Vl Produtos </t>
  </si>
  <si>
    <t xml:space="preserve">Vl IPI </t>
  </si>
  <si>
    <t>% de importação</t>
  </si>
  <si>
    <t>Vl Unitário c/ Impostos</t>
  </si>
  <si>
    <t>Tabela Auxiliar</t>
  </si>
  <si>
    <t>Valor da Importação</t>
  </si>
  <si>
    <t>Quantidade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</si>
</sst>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43" fontId="0" fillId="0" borderId="0" xfId="1" applyFont="1"/>
    <xf numFmtId="164" fontId="0" fillId="0" borderId="0" xfId="1" applyNumberFormat="1" applyFont="1"/>
    <xf numFmtId="43" fontId="0" fillId="0" borderId="0" xfId="1" applyFont="1" applyBorder="1"/>
    <xf numFmtId="0" fontId="0" fillId="0" borderId="1" xfId="0" applyBorder="1"/>
    <xf numFmtId="43" fontId="0" fillId="0" borderId="2" xfId="1" applyFont="1" applyBorder="1"/>
    <xf numFmtId="164" fontId="0" fillId="0" borderId="2" xfId="1" applyNumberFormat="1" applyFont="1" applyBorder="1"/>
    <xf numFmtId="0" fontId="0" fillId="0" borderId="3" xfId="0" applyBorder="1"/>
    <xf numFmtId="43" fontId="0" fillId="0" borderId="4" xfId="1" applyFont="1" applyBorder="1"/>
    <xf numFmtId="43" fontId="0" fillId="0" borderId="1" xfId="1" applyFont="1" applyBorder="1"/>
    <xf numFmtId="43" fontId="0" fillId="0" borderId="3" xfId="1" applyFont="1" applyBorder="1"/>
    <xf numFmtId="0" fontId="0" fillId="0" borderId="2" xfId="0" applyBorder="1"/>
    <xf numFmtId="0" fontId="0" fillId="0" borderId="4" xfId="0" applyBorder="1"/>
    <xf numFmtId="0" fontId="0" fillId="0" borderId="0" xfId="0" applyAlignment="1">
      <alignment horizontal="center" vertical="center" wrapText="1"/>
    </xf>
    <xf numFmtId="43" fontId="2" fillId="0" borderId="0" xfId="1" applyFont="1"/>
    <xf numFmtId="164" fontId="0" fillId="0" borderId="0" xfId="1" applyNumberFormat="1" applyFont="1" applyBorder="1"/>
    <xf numFmtId="164" fontId="0" fillId="0" borderId="7" xfId="1" applyNumberFormat="1" applyFont="1" applyBorder="1"/>
    <xf numFmtId="43" fontId="0" fillId="0" borderId="7" xfId="1" applyFont="1" applyBorder="1"/>
    <xf numFmtId="9" fontId="0" fillId="0" borderId="2" xfId="1" applyNumberFormat="1" applyFont="1" applyBorder="1"/>
    <xf numFmtId="10" fontId="0" fillId="0" borderId="2" xfId="1" applyNumberFormat="1" applyFont="1" applyBorder="1"/>
    <xf numFmtId="0" fontId="0" fillId="0" borderId="0" xfId="0" applyBorder="1"/>
    <xf numFmtId="43" fontId="0" fillId="0" borderId="7" xfId="0" applyNumberFormat="1" applyBorder="1"/>
    <xf numFmtId="164" fontId="0" fillId="0" borderId="7" xfId="0" applyNumberFormat="1" applyBorder="1"/>
    <xf numFmtId="10" fontId="0" fillId="4" borderId="0" xfId="2" applyNumberFormat="1" applyFont="1" applyFill="1" applyBorder="1"/>
    <xf numFmtId="9" fontId="0" fillId="4" borderId="2" xfId="1" applyNumberFormat="1" applyFont="1" applyFill="1" applyBorder="1"/>
    <xf numFmtId="0" fontId="0" fillId="0" borderId="0" xfId="0" applyAlignment="1">
      <alignment horizontal="center" vertical="center" wrapText="1"/>
    </xf>
    <xf numFmtId="43" fontId="2" fillId="3" borderId="5" xfId="1" applyFont="1" applyFill="1" applyBorder="1" applyAlignment="1">
      <alignment horizontal="center"/>
    </xf>
    <xf numFmtId="43" fontId="2" fillId="3" borderId="6" xfId="1" applyFont="1" applyFill="1" applyBorder="1" applyAlignment="1">
      <alignment horizontal="center"/>
    </xf>
    <xf numFmtId="43" fontId="2" fillId="2" borderId="5" xfId="1" applyFont="1" applyFill="1" applyBorder="1" applyAlignment="1">
      <alignment horizontal="center"/>
    </xf>
    <xf numFmtId="43" fontId="2" fillId="2" borderId="6" xfId="1" applyFont="1" applyFill="1" applyBorder="1" applyAlignment="1">
      <alignment horizontal="center"/>
    </xf>
    <xf numFmtId="43" fontId="0" fillId="2" borderId="5" xfId="1" applyFont="1" applyFill="1" applyBorder="1" applyAlignment="1">
      <alignment horizontal="center"/>
    </xf>
    <xf numFmtId="43" fontId="0" fillId="2" borderId="8" xfId="1" applyFont="1" applyFill="1" applyBorder="1" applyAlignment="1">
      <alignment horizontal="center"/>
    </xf>
    <xf numFmtId="43" fontId="0" fillId="2" borderId="6" xfId="1" applyFont="1" applyFill="1" applyBorder="1" applyAlignment="1">
      <alignment horizontal="center"/>
    </xf>
    <xf numFmtId="43" fontId="0" fillId="3" borderId="5" xfId="1" applyFont="1" applyFill="1" applyBorder="1" applyAlignment="1">
      <alignment horizontal="center"/>
    </xf>
    <xf numFmtId="43" fontId="0" fillId="3" borderId="8" xfId="1" applyFont="1" applyFill="1" applyBorder="1" applyAlignment="1">
      <alignment horizontal="center"/>
    </xf>
    <xf numFmtId="43" fontId="0" fillId="3" borderId="6" xfId="1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6" xfId="0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5</xdr:row>
      <xdr:rowOff>85725</xdr:rowOff>
    </xdr:from>
    <xdr:to>
      <xdr:col>3</xdr:col>
      <xdr:colOff>800100</xdr:colOff>
      <xdr:row>8</xdr:row>
      <xdr:rowOff>104775</xdr:rowOff>
    </xdr:to>
    <xdr:cxnSp macro="">
      <xdr:nvCxnSpPr>
        <xdr:cNvPr id="3" name="Straight Arrow Connector 2"/>
        <xdr:cNvCxnSpPr/>
      </xdr:nvCxnSpPr>
      <xdr:spPr>
        <a:xfrm>
          <a:off x="3724275" y="1990725"/>
          <a:ext cx="742950" cy="400050"/>
        </a:xfrm>
        <a:prstGeom prst="straightConnector1">
          <a:avLst/>
        </a:prstGeom>
        <a:ln w="28575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8</xdr:row>
      <xdr:rowOff>85725</xdr:rowOff>
    </xdr:from>
    <xdr:to>
      <xdr:col>6</xdr:col>
      <xdr:colOff>771525</xdr:colOff>
      <xdr:row>8</xdr:row>
      <xdr:rowOff>85725</xdr:rowOff>
    </xdr:to>
    <xdr:cxnSp macro="">
      <xdr:nvCxnSpPr>
        <xdr:cNvPr id="5" name="Straight Arrow Connector 4"/>
        <xdr:cNvCxnSpPr/>
      </xdr:nvCxnSpPr>
      <xdr:spPr>
        <a:xfrm>
          <a:off x="7734300" y="2371725"/>
          <a:ext cx="609600" cy="0"/>
        </a:xfrm>
        <a:prstGeom prst="straightConnector1">
          <a:avLst/>
        </a:prstGeom>
        <a:ln w="28575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1809750</xdr:colOff>
      <xdr:row>8</xdr:row>
      <xdr:rowOff>114300</xdr:rowOff>
    </xdr:from>
    <xdr:to>
      <xdr:col>9</xdr:col>
      <xdr:colOff>600075</xdr:colOff>
      <xdr:row>8</xdr:row>
      <xdr:rowOff>114300</xdr:rowOff>
    </xdr:to>
    <xdr:cxnSp macro="">
      <xdr:nvCxnSpPr>
        <xdr:cNvPr id="6" name="Straight Arrow Connector 5"/>
        <xdr:cNvCxnSpPr/>
      </xdr:nvCxnSpPr>
      <xdr:spPr>
        <a:xfrm>
          <a:off x="11410950" y="2400300"/>
          <a:ext cx="609600" cy="0"/>
        </a:xfrm>
        <a:prstGeom prst="straightConnector1">
          <a:avLst/>
        </a:prstGeom>
        <a:ln w="28575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1809750</xdr:colOff>
      <xdr:row>8</xdr:row>
      <xdr:rowOff>114300</xdr:rowOff>
    </xdr:from>
    <xdr:to>
      <xdr:col>15</xdr:col>
      <xdr:colOff>600075</xdr:colOff>
      <xdr:row>8</xdr:row>
      <xdr:rowOff>114300</xdr:rowOff>
    </xdr:to>
    <xdr:cxnSp macro="">
      <xdr:nvCxnSpPr>
        <xdr:cNvPr id="7" name="Straight Arrow Connector 6"/>
        <xdr:cNvCxnSpPr/>
      </xdr:nvCxnSpPr>
      <xdr:spPr>
        <a:xfrm>
          <a:off x="11410950" y="2590800"/>
          <a:ext cx="609600" cy="0"/>
        </a:xfrm>
        <a:prstGeom prst="straightConnector1">
          <a:avLst/>
        </a:prstGeom>
        <a:ln w="28575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8</xdr:row>
      <xdr:rowOff>114300</xdr:rowOff>
    </xdr:from>
    <xdr:to>
      <xdr:col>13</xdr:col>
      <xdr:colOff>0</xdr:colOff>
      <xdr:row>8</xdr:row>
      <xdr:rowOff>114300</xdr:rowOff>
    </xdr:to>
    <xdr:cxnSp macro="">
      <xdr:nvCxnSpPr>
        <xdr:cNvPr id="8" name="Straight Arrow Connector 7"/>
        <xdr:cNvCxnSpPr/>
      </xdr:nvCxnSpPr>
      <xdr:spPr>
        <a:xfrm>
          <a:off x="15078075" y="2590800"/>
          <a:ext cx="609600" cy="0"/>
        </a:xfrm>
        <a:prstGeom prst="straightConnector1">
          <a:avLst/>
        </a:prstGeom>
        <a:ln w="28575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1809750</xdr:colOff>
      <xdr:row>8</xdr:row>
      <xdr:rowOff>114300</xdr:rowOff>
    </xdr:from>
    <xdr:to>
      <xdr:col>21</xdr:col>
      <xdr:colOff>600075</xdr:colOff>
      <xdr:row>8</xdr:row>
      <xdr:rowOff>114300</xdr:rowOff>
    </xdr:to>
    <xdr:cxnSp macro="">
      <xdr:nvCxnSpPr>
        <xdr:cNvPr id="10" name="Straight Arrow Connector 9"/>
        <xdr:cNvCxnSpPr/>
      </xdr:nvCxnSpPr>
      <xdr:spPr>
        <a:xfrm>
          <a:off x="18726150" y="2590800"/>
          <a:ext cx="609600" cy="0"/>
        </a:xfrm>
        <a:prstGeom prst="straightConnector1">
          <a:avLst/>
        </a:prstGeom>
        <a:ln w="28575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8</xdr:row>
      <xdr:rowOff>114300</xdr:rowOff>
    </xdr:from>
    <xdr:to>
      <xdr:col>19</xdr:col>
      <xdr:colOff>0</xdr:colOff>
      <xdr:row>8</xdr:row>
      <xdr:rowOff>114300</xdr:rowOff>
    </xdr:to>
    <xdr:cxnSp macro="">
      <xdr:nvCxnSpPr>
        <xdr:cNvPr id="11" name="Straight Arrow Connector 10"/>
        <xdr:cNvCxnSpPr/>
      </xdr:nvCxnSpPr>
      <xdr:spPr>
        <a:xfrm>
          <a:off x="15078075" y="2590800"/>
          <a:ext cx="609600" cy="0"/>
        </a:xfrm>
        <a:prstGeom prst="straightConnector1">
          <a:avLst/>
        </a:prstGeom>
        <a:ln w="28575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U20"/>
  <sheetViews>
    <sheetView tabSelected="1" workbookViewId="0">
      <selection activeCell="O20" sqref="O20"/>
    </sheetView>
  </sheetViews>
  <sheetFormatPr defaultRowHeight="15" x14ac:dyDescent="0.25"/>
  <cols>
    <col min="2" max="2" width="26.5703125" bestFit="1" customWidth="1"/>
    <col min="3" max="3" width="19.28515625" style="1" bestFit="1" customWidth="1"/>
    <col min="4" max="4" width="12.85546875" style="1" bestFit="1" customWidth="1"/>
    <col min="5" max="5" width="18.42578125" style="1" bestFit="1" customWidth="1"/>
    <col min="6" max="6" width="27.28515625" style="1" bestFit="1" customWidth="1"/>
    <col min="7" max="7" width="12.85546875" style="1" customWidth="1"/>
    <col min="8" max="8" width="17.5703125" style="3" bestFit="1" customWidth="1"/>
    <col min="9" max="9" width="27.28515625" style="1" bestFit="1" customWidth="1"/>
    <col min="10" max="10" width="9.140625" style="1"/>
    <col min="11" max="11" width="18.42578125" style="1" bestFit="1" customWidth="1"/>
    <col min="12" max="12" width="27.28515625" bestFit="1" customWidth="1"/>
    <col min="14" max="14" width="18.42578125" bestFit="1" customWidth="1"/>
    <col min="15" max="15" width="27.28515625" bestFit="1" customWidth="1"/>
    <col min="17" max="17" width="18.42578125" bestFit="1" customWidth="1"/>
    <col min="18" max="18" width="27.28515625" bestFit="1" customWidth="1"/>
    <col min="20" max="20" width="18.42578125" bestFit="1" customWidth="1"/>
    <col min="21" max="21" width="27.28515625" bestFit="1" customWidth="1"/>
  </cols>
  <sheetData>
    <row r="2" spans="2:21" x14ac:dyDescent="0.25">
      <c r="B2" s="14" t="s">
        <v>15</v>
      </c>
    </row>
    <row r="3" spans="2:21" ht="15.75" thickBot="1" x14ac:dyDescent="0.3"/>
    <row r="4" spans="2:21" ht="15.75" thickBot="1" x14ac:dyDescent="0.3">
      <c r="B4" s="26" t="s">
        <v>2</v>
      </c>
      <c r="C4" s="27"/>
      <c r="E4" s="28" t="s">
        <v>5</v>
      </c>
      <c r="F4" s="29"/>
      <c r="H4" s="26" t="s">
        <v>1</v>
      </c>
      <c r="I4" s="27"/>
      <c r="K4" s="28" t="s">
        <v>5</v>
      </c>
      <c r="L4" s="29"/>
      <c r="N4" s="26" t="s">
        <v>13</v>
      </c>
      <c r="O4" s="27"/>
      <c r="Q4" s="28" t="s">
        <v>5</v>
      </c>
      <c r="R4" s="29"/>
      <c r="T4" s="26" t="s">
        <v>14</v>
      </c>
      <c r="U4" s="27"/>
    </row>
    <row r="5" spans="2:21" x14ac:dyDescent="0.25">
      <c r="B5" s="4"/>
      <c r="C5" s="5"/>
      <c r="E5" s="9"/>
      <c r="F5" s="5"/>
      <c r="H5" s="9"/>
      <c r="I5" s="5"/>
      <c r="K5" s="9"/>
      <c r="L5" s="5"/>
      <c r="N5" s="9"/>
      <c r="O5" s="5"/>
      <c r="Q5" s="9"/>
      <c r="R5" s="5"/>
      <c r="T5" s="9"/>
      <c r="U5" s="5"/>
    </row>
    <row r="6" spans="2:21" x14ac:dyDescent="0.25">
      <c r="B6" s="4" t="s">
        <v>6</v>
      </c>
      <c r="C6" s="5">
        <v>100</v>
      </c>
      <c r="E6" s="9" t="s">
        <v>8</v>
      </c>
      <c r="F6" s="5">
        <v>200</v>
      </c>
      <c r="H6" s="9" t="s">
        <v>11</v>
      </c>
      <c r="I6" s="5">
        <v>200</v>
      </c>
      <c r="K6" s="9" t="s">
        <v>8</v>
      </c>
      <c r="L6" s="5">
        <v>250</v>
      </c>
      <c r="N6" s="9" t="s">
        <v>11</v>
      </c>
      <c r="O6" s="5">
        <f>L6</f>
        <v>250</v>
      </c>
      <c r="Q6" s="9" t="s">
        <v>8</v>
      </c>
      <c r="R6" s="5">
        <v>300</v>
      </c>
      <c r="T6" s="9" t="s">
        <v>11</v>
      </c>
      <c r="U6" s="5">
        <f>R6</f>
        <v>300</v>
      </c>
    </row>
    <row r="7" spans="2:21" x14ac:dyDescent="0.25">
      <c r="B7" s="4" t="s">
        <v>17</v>
      </c>
      <c r="C7" s="5">
        <f>C6*18%</f>
        <v>18</v>
      </c>
      <c r="E7" s="4" t="s">
        <v>12</v>
      </c>
      <c r="F7" s="5">
        <f>F6*4%</f>
        <v>8</v>
      </c>
      <c r="H7" s="4" t="s">
        <v>12</v>
      </c>
      <c r="I7" s="5">
        <f>I6*4%</f>
        <v>8</v>
      </c>
      <c r="K7" s="4" t="s">
        <v>12</v>
      </c>
      <c r="L7" s="5">
        <f>L6*19%</f>
        <v>47.5</v>
      </c>
      <c r="N7" s="4" t="s">
        <v>12</v>
      </c>
      <c r="O7" s="5">
        <f>O6*19%</f>
        <v>47.5</v>
      </c>
      <c r="Q7" s="4" t="s">
        <v>12</v>
      </c>
      <c r="R7" s="5">
        <f>R6*4%</f>
        <v>12</v>
      </c>
      <c r="T7" s="4" t="s">
        <v>12</v>
      </c>
      <c r="U7" s="5">
        <f>U6*4%</f>
        <v>12</v>
      </c>
    </row>
    <row r="8" spans="2:21" x14ac:dyDescent="0.25">
      <c r="B8" s="4" t="s">
        <v>3</v>
      </c>
      <c r="C8" s="6">
        <v>1</v>
      </c>
      <c r="E8" s="9" t="s">
        <v>0</v>
      </c>
      <c r="F8" s="6">
        <v>1</v>
      </c>
      <c r="H8" s="9" t="s">
        <v>0</v>
      </c>
      <c r="I8" s="6">
        <v>2</v>
      </c>
      <c r="K8" s="9" t="s">
        <v>0</v>
      </c>
      <c r="L8" s="6">
        <v>2</v>
      </c>
      <c r="N8" s="9" t="s">
        <v>0</v>
      </c>
      <c r="O8" s="6">
        <v>2</v>
      </c>
      <c r="Q8" s="9" t="s">
        <v>0</v>
      </c>
      <c r="R8" s="6">
        <v>2</v>
      </c>
      <c r="T8" s="9" t="s">
        <v>0</v>
      </c>
      <c r="U8" s="6">
        <v>2</v>
      </c>
    </row>
    <row r="9" spans="2:21" x14ac:dyDescent="0.25">
      <c r="B9" s="4" t="s">
        <v>7</v>
      </c>
      <c r="C9" s="5">
        <v>200</v>
      </c>
      <c r="E9" s="9" t="s">
        <v>9</v>
      </c>
      <c r="F9" s="5" t="s">
        <v>10</v>
      </c>
      <c r="H9" s="9" t="s">
        <v>9</v>
      </c>
      <c r="I9" s="5" t="s">
        <v>10</v>
      </c>
      <c r="K9" s="9" t="s">
        <v>9</v>
      </c>
      <c r="L9" s="5" t="s">
        <v>10</v>
      </c>
      <c r="N9" s="9" t="s">
        <v>9</v>
      </c>
      <c r="O9" s="5" t="s">
        <v>10</v>
      </c>
      <c r="Q9" s="9" t="s">
        <v>9</v>
      </c>
      <c r="R9" s="5" t="s">
        <v>10</v>
      </c>
      <c r="T9" s="9" t="s">
        <v>9</v>
      </c>
      <c r="U9" s="5" t="s">
        <v>10</v>
      </c>
    </row>
    <row r="10" spans="2:21" ht="15.75" thickBot="1" x14ac:dyDescent="0.3">
      <c r="B10" s="4" t="s">
        <v>12</v>
      </c>
      <c r="C10" s="5">
        <f>C9*4%</f>
        <v>8</v>
      </c>
      <c r="E10" s="10"/>
      <c r="F10" s="8"/>
      <c r="H10" s="9" t="s">
        <v>4</v>
      </c>
      <c r="I10" s="5">
        <v>250</v>
      </c>
      <c r="K10" s="9"/>
      <c r="L10" s="11"/>
      <c r="N10" s="9" t="s">
        <v>4</v>
      </c>
      <c r="O10" s="5">
        <v>300</v>
      </c>
      <c r="Q10" s="9"/>
      <c r="R10" s="11"/>
      <c r="T10" s="9" t="s">
        <v>4</v>
      </c>
      <c r="U10" s="5">
        <v>0</v>
      </c>
    </row>
    <row r="11" spans="2:21" ht="15.75" thickBot="1" x14ac:dyDescent="0.3">
      <c r="B11" s="7"/>
      <c r="C11" s="8"/>
      <c r="H11" s="7" t="s">
        <v>12</v>
      </c>
      <c r="I11" s="8">
        <f>I10*19%</f>
        <v>47.5</v>
      </c>
      <c r="K11" s="10"/>
      <c r="L11" s="12"/>
      <c r="N11" s="7" t="s">
        <v>12</v>
      </c>
      <c r="O11" s="8">
        <f>O10*4%</f>
        <v>12</v>
      </c>
      <c r="Q11" s="10"/>
      <c r="R11" s="12"/>
      <c r="T11" s="7" t="s">
        <v>12</v>
      </c>
      <c r="U11" s="8">
        <f>U10*4%</f>
        <v>0</v>
      </c>
    </row>
    <row r="13" spans="2:21" ht="15" customHeight="1" x14ac:dyDescent="0.25">
      <c r="D13" s="13"/>
      <c r="E13" s="13"/>
      <c r="F13" s="13"/>
    </row>
    <row r="14" spans="2:21" x14ac:dyDescent="0.25">
      <c r="B14" s="25" t="s">
        <v>16</v>
      </c>
      <c r="C14" s="25"/>
      <c r="D14" s="25"/>
      <c r="E14" s="25"/>
      <c r="F14" s="25"/>
    </row>
    <row r="15" spans="2:21" x14ac:dyDescent="0.25">
      <c r="B15" s="25"/>
      <c r="C15" s="25"/>
      <c r="D15" s="25"/>
      <c r="E15" s="25"/>
      <c r="F15" s="25"/>
    </row>
    <row r="16" spans="2:21" x14ac:dyDescent="0.25">
      <c r="B16" s="25"/>
      <c r="C16" s="25"/>
      <c r="D16" s="25"/>
      <c r="E16" s="25"/>
      <c r="F16" s="25"/>
    </row>
    <row r="17" spans="2:6" x14ac:dyDescent="0.25">
      <c r="B17" s="13"/>
      <c r="C17" s="13"/>
      <c r="D17" s="13"/>
      <c r="E17" s="13"/>
      <c r="F17" s="13"/>
    </row>
    <row r="18" spans="2:6" x14ac:dyDescent="0.25">
      <c r="B18" s="13"/>
      <c r="C18" s="13"/>
      <c r="D18" s="13"/>
      <c r="E18" s="13"/>
      <c r="F18" s="13"/>
    </row>
    <row r="19" spans="2:6" x14ac:dyDescent="0.25">
      <c r="B19" s="13"/>
      <c r="C19" s="13"/>
      <c r="D19" s="13"/>
      <c r="E19" s="13"/>
      <c r="F19" s="13"/>
    </row>
    <row r="20" spans="2:6" x14ac:dyDescent="0.25">
      <c r="B20" s="13"/>
      <c r="C20" s="13"/>
    </row>
  </sheetData>
  <mergeCells count="8">
    <mergeCell ref="T4:U4"/>
    <mergeCell ref="B14:F16"/>
    <mergeCell ref="B4:C4"/>
    <mergeCell ref="Q4:R4"/>
    <mergeCell ref="N4:O4"/>
    <mergeCell ref="K4:L4"/>
    <mergeCell ref="H4:I4"/>
    <mergeCell ref="E4:F4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84"/>
  <sheetViews>
    <sheetView topLeftCell="A19" workbookViewId="0">
      <selection activeCell="O5" sqref="O5"/>
    </sheetView>
  </sheetViews>
  <sheetFormatPr defaultRowHeight="15" x14ac:dyDescent="0.25"/>
  <cols>
    <col min="2" max="2" width="26.5703125" bestFit="1" customWidth="1"/>
    <col min="3" max="3" width="19.28515625" style="1" bestFit="1" customWidth="1"/>
    <col min="4" max="4" width="12.85546875" style="1" bestFit="1" customWidth="1"/>
    <col min="5" max="5" width="15.85546875" style="1" customWidth="1"/>
    <col min="6" max="6" width="14.7109375" style="1" bestFit="1" customWidth="1"/>
    <col min="7" max="7" width="12.7109375" style="1" bestFit="1" customWidth="1"/>
    <col min="8" max="8" width="12" style="1" bestFit="1" customWidth="1"/>
    <col min="9" max="9" width="12.85546875" style="1" customWidth="1"/>
    <col min="10" max="10" width="24.42578125" style="3" bestFit="1" customWidth="1"/>
    <col min="11" max="11" width="27.28515625" style="1" bestFit="1" customWidth="1"/>
    <col min="12" max="12" width="9.140625" style="1" customWidth="1"/>
    <col min="13" max="13" width="10.85546875" style="1" customWidth="1"/>
    <col min="14" max="14" width="27.28515625" bestFit="1" customWidth="1"/>
    <col min="15" max="15" width="19" bestFit="1" customWidth="1"/>
    <col min="16" max="16" width="11.42578125" bestFit="1" customWidth="1"/>
    <col min="17" max="17" width="27.28515625" bestFit="1" customWidth="1"/>
    <col min="19" max="19" width="18.42578125" bestFit="1" customWidth="1"/>
    <col min="20" max="20" width="27.28515625" bestFit="1" customWidth="1"/>
    <col min="22" max="22" width="18.42578125" bestFit="1" customWidth="1"/>
    <col min="23" max="23" width="27.28515625" bestFit="1" customWidth="1"/>
  </cols>
  <sheetData>
    <row r="2" spans="2:17" ht="15.75" thickBot="1" x14ac:dyDescent="0.3"/>
    <row r="3" spans="2:17" ht="15.75" thickBot="1" x14ac:dyDescent="0.3">
      <c r="B3" s="26" t="s">
        <v>2</v>
      </c>
      <c r="C3" s="27"/>
      <c r="E3" s="30" t="s">
        <v>19</v>
      </c>
      <c r="F3" s="31"/>
      <c r="G3" s="31"/>
      <c r="H3" s="32"/>
      <c r="J3" s="33" t="s">
        <v>48</v>
      </c>
      <c r="K3" s="34"/>
      <c r="L3" s="35"/>
      <c r="N3" s="36" t="s">
        <v>55</v>
      </c>
      <c r="O3" s="37"/>
      <c r="P3" s="37"/>
      <c r="Q3" s="38"/>
    </row>
    <row r="4" spans="2:17" x14ac:dyDescent="0.25">
      <c r="B4" s="4" t="s">
        <v>28</v>
      </c>
      <c r="C4" s="6">
        <v>100</v>
      </c>
      <c r="E4" s="9" t="s">
        <v>20</v>
      </c>
      <c r="F4" s="3" t="s">
        <v>24</v>
      </c>
      <c r="G4" s="3" t="s">
        <v>25</v>
      </c>
      <c r="H4" s="5" t="s">
        <v>26</v>
      </c>
      <c r="J4" s="9" t="s">
        <v>43</v>
      </c>
      <c r="K4" s="15">
        <v>20</v>
      </c>
      <c r="L4" s="5"/>
      <c r="N4" s="4" t="s">
        <v>20</v>
      </c>
      <c r="O4" s="20" t="s">
        <v>56</v>
      </c>
      <c r="P4" s="20" t="s">
        <v>57</v>
      </c>
      <c r="Q4" s="11" t="s">
        <v>26</v>
      </c>
    </row>
    <row r="5" spans="2:17" ht="15.75" thickBot="1" x14ac:dyDescent="0.3">
      <c r="B5" s="4" t="s">
        <v>54</v>
      </c>
      <c r="C5" s="5">
        <f>C6/C4</f>
        <v>100</v>
      </c>
      <c r="E5" s="9" t="s">
        <v>39</v>
      </c>
      <c r="F5" s="15">
        <v>100</v>
      </c>
      <c r="G5" s="3">
        <f>H5/F5</f>
        <v>82</v>
      </c>
      <c r="H5" s="5">
        <f>C6-C7</f>
        <v>8200</v>
      </c>
      <c r="J5" s="9" t="s">
        <v>44</v>
      </c>
      <c r="K5" s="3">
        <f>H29</f>
        <v>299</v>
      </c>
      <c r="L5" s="5"/>
      <c r="N5" s="7" t="s">
        <v>21</v>
      </c>
      <c r="O5" s="21">
        <f>C5</f>
        <v>100</v>
      </c>
      <c r="P5" s="22">
        <f>K4</f>
        <v>20</v>
      </c>
      <c r="Q5" s="8">
        <f>O5*P5</f>
        <v>2000</v>
      </c>
    </row>
    <row r="6" spans="2:17" x14ac:dyDescent="0.25">
      <c r="B6" s="4" t="s">
        <v>6</v>
      </c>
      <c r="C6" s="5">
        <v>10000</v>
      </c>
      <c r="E6" s="9" t="s">
        <v>40</v>
      </c>
      <c r="F6" s="15">
        <v>100</v>
      </c>
      <c r="G6" s="3">
        <f>H6/F6</f>
        <v>30</v>
      </c>
      <c r="H6" s="5">
        <v>3000</v>
      </c>
      <c r="J6" s="9" t="s">
        <v>38</v>
      </c>
      <c r="K6" s="3">
        <f>K5*K4</f>
        <v>5980</v>
      </c>
      <c r="L6" s="5"/>
    </row>
    <row r="7" spans="2:17" ht="15.75" thickBot="1" x14ac:dyDescent="0.3">
      <c r="B7" s="4" t="s">
        <v>18</v>
      </c>
      <c r="C7" s="5">
        <f>C6*18%</f>
        <v>1800</v>
      </c>
      <c r="E7" s="10" t="s">
        <v>41</v>
      </c>
      <c r="F7" s="16">
        <v>100</v>
      </c>
      <c r="G7" s="17">
        <f>H7/F7</f>
        <v>20</v>
      </c>
      <c r="H7" s="8">
        <v>2000</v>
      </c>
      <c r="J7" s="9"/>
      <c r="K7" s="3"/>
      <c r="L7" s="5"/>
    </row>
    <row r="8" spans="2:17" x14ac:dyDescent="0.25">
      <c r="B8" s="4" t="s">
        <v>3</v>
      </c>
      <c r="C8" s="6">
        <v>1</v>
      </c>
      <c r="J8" s="9" t="s">
        <v>47</v>
      </c>
      <c r="K8" s="3"/>
      <c r="L8" s="5"/>
    </row>
    <row r="9" spans="2:17" x14ac:dyDescent="0.25">
      <c r="B9" s="4"/>
      <c r="C9" s="5"/>
      <c r="J9" s="9" t="s">
        <v>45</v>
      </c>
      <c r="K9" s="3">
        <v>400</v>
      </c>
      <c r="L9" s="5"/>
    </row>
    <row r="10" spans="2:17" x14ac:dyDescent="0.25">
      <c r="B10" s="4"/>
      <c r="C10" s="5"/>
      <c r="J10" s="9" t="s">
        <v>46</v>
      </c>
      <c r="K10" s="3">
        <f>K9*K4</f>
        <v>8000</v>
      </c>
      <c r="L10" s="5"/>
    </row>
    <row r="11" spans="2:17" ht="15.75" thickBot="1" x14ac:dyDescent="0.3">
      <c r="B11" s="7"/>
      <c r="C11" s="8"/>
      <c r="J11" s="9"/>
      <c r="K11" s="3"/>
      <c r="L11" s="5"/>
    </row>
    <row r="12" spans="2:17" ht="15.75" thickBot="1" x14ac:dyDescent="0.3">
      <c r="E12" s="30" t="s">
        <v>27</v>
      </c>
      <c r="F12" s="31"/>
      <c r="G12" s="31"/>
      <c r="H12" s="32"/>
      <c r="J12" s="9" t="s">
        <v>12</v>
      </c>
      <c r="K12" s="3">
        <f>$K$10/(1-$L$12-$L$13-$L$14)*L12</f>
        <v>1219.0476190476188</v>
      </c>
      <c r="L12" s="24">
        <v>0.12</v>
      </c>
    </row>
    <row r="13" spans="2:17" x14ac:dyDescent="0.25">
      <c r="E13" s="9" t="s">
        <v>29</v>
      </c>
      <c r="F13" s="3"/>
      <c r="G13" s="15">
        <v>1</v>
      </c>
      <c r="H13" s="5"/>
      <c r="J13" s="9" t="s">
        <v>49</v>
      </c>
      <c r="K13" s="3">
        <f t="shared" ref="K13:K14" si="0">$K$10/(1-$L$12-$L$13-$L$14)*L13</f>
        <v>167.61904761904759</v>
      </c>
      <c r="L13" s="19">
        <v>1.6500000000000001E-2</v>
      </c>
    </row>
    <row r="14" spans="2:17" x14ac:dyDescent="0.25">
      <c r="E14" s="9" t="s">
        <v>30</v>
      </c>
      <c r="F14" s="3" t="s">
        <v>31</v>
      </c>
      <c r="G14" s="3"/>
      <c r="H14" s="5"/>
      <c r="J14" s="9" t="s">
        <v>50</v>
      </c>
      <c r="K14" s="3">
        <f t="shared" si="0"/>
        <v>772.06349206349194</v>
      </c>
      <c r="L14" s="19">
        <v>7.5999999999999998E-2</v>
      </c>
    </row>
    <row r="15" spans="2:17" x14ac:dyDescent="0.25">
      <c r="E15" s="9" t="s">
        <v>21</v>
      </c>
      <c r="F15" s="15">
        <v>2</v>
      </c>
      <c r="G15" s="15"/>
      <c r="H15" s="5"/>
      <c r="J15" s="9" t="s">
        <v>51</v>
      </c>
      <c r="K15" s="3">
        <f>SUM(K10:K14)</f>
        <v>10158.730158730157</v>
      </c>
      <c r="L15" s="5"/>
    </row>
    <row r="16" spans="2:17" x14ac:dyDescent="0.25">
      <c r="E16" s="9" t="s">
        <v>22</v>
      </c>
      <c r="F16" s="15">
        <v>1</v>
      </c>
      <c r="G16" s="15"/>
      <c r="H16" s="5"/>
      <c r="J16" s="9" t="s">
        <v>52</v>
      </c>
      <c r="K16" s="3">
        <f>K15*L16</f>
        <v>1523.8095238095236</v>
      </c>
      <c r="L16" s="18">
        <v>0.15</v>
      </c>
    </row>
    <row r="17" spans="5:12" ht="15.75" thickBot="1" x14ac:dyDescent="0.3">
      <c r="E17" s="10" t="s">
        <v>23</v>
      </c>
      <c r="F17" s="16">
        <v>5</v>
      </c>
      <c r="G17" s="16"/>
      <c r="H17" s="8"/>
      <c r="J17" s="9" t="s">
        <v>35</v>
      </c>
      <c r="K17" s="3">
        <f>SUM(K15:K16)</f>
        <v>11682.53968253968</v>
      </c>
      <c r="L17" s="5"/>
    </row>
    <row r="18" spans="5:12" x14ac:dyDescent="0.25">
      <c r="J18" s="9"/>
      <c r="K18" s="3"/>
      <c r="L18" s="5"/>
    </row>
    <row r="19" spans="5:12" x14ac:dyDescent="0.25">
      <c r="J19" s="9" t="s">
        <v>53</v>
      </c>
      <c r="K19" s="23">
        <f>K20/K21</f>
        <v>0.17119565217391308</v>
      </c>
      <c r="L19" s="5"/>
    </row>
    <row r="20" spans="5:12" ht="15.75" thickBot="1" x14ac:dyDescent="0.3">
      <c r="F20" s="2"/>
      <c r="G20" s="2"/>
      <c r="H20" s="2"/>
      <c r="J20" s="9" t="s">
        <v>56</v>
      </c>
      <c r="K20" s="3">
        <f>Q5</f>
        <v>2000</v>
      </c>
      <c r="L20" s="5"/>
    </row>
    <row r="21" spans="5:12" ht="15.75" thickBot="1" x14ac:dyDescent="0.3">
      <c r="E21" s="30" t="s">
        <v>33</v>
      </c>
      <c r="F21" s="31"/>
      <c r="G21" s="31"/>
      <c r="H21" s="32"/>
      <c r="J21" s="10" t="s">
        <v>4</v>
      </c>
      <c r="K21" s="17">
        <f>K17</f>
        <v>11682.53968253968</v>
      </c>
      <c r="L21" s="8"/>
    </row>
    <row r="22" spans="5:12" x14ac:dyDescent="0.25">
      <c r="E22" s="9" t="s">
        <v>32</v>
      </c>
      <c r="F22" s="15"/>
      <c r="G22" s="15">
        <v>20</v>
      </c>
      <c r="H22" s="6"/>
    </row>
    <row r="23" spans="5:12" x14ac:dyDescent="0.25">
      <c r="E23" s="9" t="s">
        <v>30</v>
      </c>
      <c r="F23" s="15" t="s">
        <v>34</v>
      </c>
      <c r="G23" s="15" t="s">
        <v>36</v>
      </c>
      <c r="H23" s="6" t="s">
        <v>35</v>
      </c>
    </row>
    <row r="24" spans="5:12" x14ac:dyDescent="0.25">
      <c r="E24" s="9" t="s">
        <v>21</v>
      </c>
      <c r="F24" s="15">
        <f>F15*$G$22</f>
        <v>40</v>
      </c>
      <c r="G24" s="3">
        <f>G5</f>
        <v>82</v>
      </c>
      <c r="H24" s="5">
        <f>F24*G24</f>
        <v>3280</v>
      </c>
    </row>
    <row r="25" spans="5:12" x14ac:dyDescent="0.25">
      <c r="E25" s="9" t="s">
        <v>22</v>
      </c>
      <c r="F25" s="15">
        <f t="shared" ref="F25:F26" si="1">F16*$G$22</f>
        <v>20</v>
      </c>
      <c r="G25" s="3">
        <f t="shared" ref="G25:G26" si="2">G6</f>
        <v>30</v>
      </c>
      <c r="H25" s="5">
        <f t="shared" ref="H25:H26" si="3">F25*G25</f>
        <v>600</v>
      </c>
    </row>
    <row r="26" spans="5:12" x14ac:dyDescent="0.25">
      <c r="E26" s="9" t="s">
        <v>23</v>
      </c>
      <c r="F26" s="15">
        <f t="shared" si="1"/>
        <v>100</v>
      </c>
      <c r="G26" s="3">
        <f t="shared" si="2"/>
        <v>20</v>
      </c>
      <c r="H26" s="5">
        <f t="shared" si="3"/>
        <v>2000</v>
      </c>
    </row>
    <row r="27" spans="5:12" x14ac:dyDescent="0.25">
      <c r="E27" s="9" t="s">
        <v>37</v>
      </c>
      <c r="F27" s="15"/>
      <c r="G27" s="3"/>
      <c r="H27" s="5">
        <v>100</v>
      </c>
    </row>
    <row r="28" spans="5:12" x14ac:dyDescent="0.25">
      <c r="E28" s="9" t="s">
        <v>38</v>
      </c>
      <c r="F28" s="15"/>
      <c r="G28" s="15"/>
      <c r="H28" s="5">
        <f>SUM(H24:H27)</f>
        <v>5980</v>
      </c>
    </row>
    <row r="29" spans="5:12" ht="15.75" thickBot="1" x14ac:dyDescent="0.3">
      <c r="E29" s="10" t="s">
        <v>42</v>
      </c>
      <c r="F29" s="16"/>
      <c r="G29" s="16"/>
      <c r="H29" s="8">
        <f>H28/G22</f>
        <v>299</v>
      </c>
    </row>
    <row r="30" spans="5:12" x14ac:dyDescent="0.25">
      <c r="F30" s="2"/>
      <c r="G30" s="2"/>
      <c r="H30" s="2"/>
    </row>
    <row r="31" spans="5:12" x14ac:dyDescent="0.25">
      <c r="F31" s="2"/>
      <c r="G31" s="2"/>
      <c r="H31" s="2"/>
    </row>
    <row r="32" spans="5:12" x14ac:dyDescent="0.25">
      <c r="F32" s="2"/>
      <c r="G32" s="2"/>
      <c r="H32" s="2"/>
    </row>
    <row r="33" spans="6:8" x14ac:dyDescent="0.25">
      <c r="F33" s="2"/>
      <c r="G33" s="2"/>
      <c r="H33" s="2"/>
    </row>
    <row r="34" spans="6:8" x14ac:dyDescent="0.25">
      <c r="F34" s="2"/>
      <c r="G34" s="2"/>
      <c r="H34" s="2"/>
    </row>
    <row r="35" spans="6:8" x14ac:dyDescent="0.25">
      <c r="F35" s="2"/>
      <c r="G35" s="2"/>
      <c r="H35" s="2"/>
    </row>
    <row r="36" spans="6:8" x14ac:dyDescent="0.25">
      <c r="F36" s="2"/>
      <c r="G36" s="2"/>
      <c r="H36" s="2"/>
    </row>
    <row r="37" spans="6:8" x14ac:dyDescent="0.25">
      <c r="F37" s="2"/>
      <c r="G37" s="2"/>
      <c r="H37" s="2"/>
    </row>
    <row r="38" spans="6:8" x14ac:dyDescent="0.25">
      <c r="F38" s="2"/>
      <c r="G38" s="2"/>
      <c r="H38" s="2"/>
    </row>
    <row r="39" spans="6:8" x14ac:dyDescent="0.25">
      <c r="F39" s="2"/>
      <c r="G39" s="2"/>
      <c r="H39" s="2"/>
    </row>
    <row r="40" spans="6:8" x14ac:dyDescent="0.25">
      <c r="F40" s="2"/>
      <c r="G40" s="2"/>
      <c r="H40" s="2"/>
    </row>
    <row r="41" spans="6:8" x14ac:dyDescent="0.25">
      <c r="F41" s="2"/>
      <c r="G41" s="2"/>
      <c r="H41" s="2"/>
    </row>
    <row r="42" spans="6:8" x14ac:dyDescent="0.25">
      <c r="F42" s="2"/>
      <c r="G42" s="2"/>
      <c r="H42" s="2"/>
    </row>
    <row r="43" spans="6:8" x14ac:dyDescent="0.25">
      <c r="F43" s="2"/>
      <c r="G43" s="2"/>
      <c r="H43" s="2"/>
    </row>
    <row r="44" spans="6:8" x14ac:dyDescent="0.25">
      <c r="F44" s="2"/>
      <c r="G44" s="2"/>
      <c r="H44" s="2"/>
    </row>
    <row r="45" spans="6:8" x14ac:dyDescent="0.25">
      <c r="F45" s="2"/>
      <c r="G45" s="2"/>
      <c r="H45" s="2"/>
    </row>
    <row r="46" spans="6:8" x14ac:dyDescent="0.25">
      <c r="F46" s="2"/>
      <c r="G46" s="2"/>
      <c r="H46" s="2"/>
    </row>
    <row r="47" spans="6:8" x14ac:dyDescent="0.25">
      <c r="F47" s="2"/>
      <c r="G47" s="2"/>
      <c r="H47" s="2"/>
    </row>
    <row r="48" spans="6:8" x14ac:dyDescent="0.25">
      <c r="F48" s="2"/>
      <c r="G48" s="2"/>
      <c r="H48" s="2"/>
    </row>
    <row r="49" spans="6:8" x14ac:dyDescent="0.25">
      <c r="F49" s="2"/>
      <c r="G49" s="2"/>
      <c r="H49" s="2"/>
    </row>
    <row r="50" spans="6:8" x14ac:dyDescent="0.25">
      <c r="F50" s="2"/>
      <c r="G50" s="2"/>
      <c r="H50" s="2"/>
    </row>
    <row r="51" spans="6:8" x14ac:dyDescent="0.25">
      <c r="F51" s="2"/>
      <c r="G51" s="2"/>
      <c r="H51" s="2"/>
    </row>
    <row r="52" spans="6:8" x14ac:dyDescent="0.25">
      <c r="F52" s="2"/>
      <c r="G52" s="2"/>
      <c r="H52" s="2"/>
    </row>
    <row r="53" spans="6:8" x14ac:dyDescent="0.25">
      <c r="F53" s="2"/>
      <c r="G53" s="2"/>
      <c r="H53" s="2"/>
    </row>
    <row r="54" spans="6:8" x14ac:dyDescent="0.25">
      <c r="F54" s="2"/>
      <c r="G54" s="2"/>
      <c r="H54" s="2"/>
    </row>
    <row r="55" spans="6:8" x14ac:dyDescent="0.25">
      <c r="F55" s="2"/>
      <c r="G55" s="2"/>
      <c r="H55" s="2"/>
    </row>
    <row r="56" spans="6:8" x14ac:dyDescent="0.25">
      <c r="F56" s="2"/>
      <c r="G56" s="2"/>
      <c r="H56" s="2"/>
    </row>
    <row r="57" spans="6:8" x14ac:dyDescent="0.25">
      <c r="F57" s="2"/>
      <c r="G57" s="2"/>
      <c r="H57" s="2"/>
    </row>
    <row r="58" spans="6:8" x14ac:dyDescent="0.25">
      <c r="F58" s="2"/>
      <c r="G58" s="2"/>
      <c r="H58" s="2"/>
    </row>
    <row r="59" spans="6:8" x14ac:dyDescent="0.25">
      <c r="F59" s="2"/>
      <c r="G59" s="2"/>
      <c r="H59" s="2"/>
    </row>
    <row r="60" spans="6:8" x14ac:dyDescent="0.25">
      <c r="F60" s="2"/>
      <c r="G60" s="2"/>
      <c r="H60" s="2"/>
    </row>
    <row r="61" spans="6:8" x14ac:dyDescent="0.25">
      <c r="F61" s="2"/>
      <c r="G61" s="2"/>
      <c r="H61" s="2"/>
    </row>
    <row r="62" spans="6:8" x14ac:dyDescent="0.25">
      <c r="F62" s="2"/>
      <c r="G62" s="2"/>
      <c r="H62" s="2"/>
    </row>
    <row r="63" spans="6:8" x14ac:dyDescent="0.25">
      <c r="F63" s="2"/>
      <c r="G63" s="2"/>
      <c r="H63" s="2"/>
    </row>
    <row r="64" spans="6:8" x14ac:dyDescent="0.25">
      <c r="F64" s="2"/>
      <c r="G64" s="2"/>
      <c r="H64" s="2"/>
    </row>
    <row r="65" spans="6:8" x14ac:dyDescent="0.25">
      <c r="F65" s="2"/>
      <c r="G65" s="2"/>
      <c r="H65" s="2"/>
    </row>
    <row r="66" spans="6:8" x14ac:dyDescent="0.25">
      <c r="F66" s="2"/>
      <c r="G66" s="2"/>
      <c r="H66" s="2"/>
    </row>
    <row r="67" spans="6:8" x14ac:dyDescent="0.25">
      <c r="F67" s="2"/>
      <c r="G67" s="2"/>
      <c r="H67" s="2"/>
    </row>
    <row r="68" spans="6:8" x14ac:dyDescent="0.25">
      <c r="F68" s="2"/>
      <c r="G68" s="2"/>
      <c r="H68" s="2"/>
    </row>
    <row r="69" spans="6:8" x14ac:dyDescent="0.25">
      <c r="F69" s="2"/>
      <c r="G69" s="2"/>
      <c r="H69" s="2"/>
    </row>
    <row r="70" spans="6:8" x14ac:dyDescent="0.25">
      <c r="F70" s="2"/>
      <c r="G70" s="2"/>
      <c r="H70" s="2"/>
    </row>
    <row r="71" spans="6:8" x14ac:dyDescent="0.25">
      <c r="F71" s="2"/>
      <c r="G71" s="2"/>
      <c r="H71" s="2"/>
    </row>
    <row r="72" spans="6:8" x14ac:dyDescent="0.25">
      <c r="F72" s="2"/>
      <c r="G72" s="2"/>
      <c r="H72" s="2"/>
    </row>
    <row r="73" spans="6:8" x14ac:dyDescent="0.25">
      <c r="F73" s="2"/>
      <c r="G73" s="2"/>
      <c r="H73" s="2"/>
    </row>
    <row r="74" spans="6:8" x14ac:dyDescent="0.25">
      <c r="F74" s="2"/>
      <c r="G74" s="2"/>
      <c r="H74" s="2"/>
    </row>
    <row r="75" spans="6:8" x14ac:dyDescent="0.25">
      <c r="F75" s="2"/>
      <c r="G75" s="2"/>
      <c r="H75" s="2"/>
    </row>
    <row r="76" spans="6:8" x14ac:dyDescent="0.25">
      <c r="F76" s="2"/>
      <c r="G76" s="2"/>
      <c r="H76" s="2"/>
    </row>
    <row r="77" spans="6:8" x14ac:dyDescent="0.25">
      <c r="F77" s="2"/>
      <c r="G77" s="2"/>
      <c r="H77" s="2"/>
    </row>
    <row r="78" spans="6:8" x14ac:dyDescent="0.25">
      <c r="F78" s="2"/>
      <c r="G78" s="2"/>
      <c r="H78" s="2"/>
    </row>
    <row r="79" spans="6:8" x14ac:dyDescent="0.25">
      <c r="F79" s="2"/>
      <c r="G79" s="2"/>
      <c r="H79" s="2"/>
    </row>
    <row r="80" spans="6:8" x14ac:dyDescent="0.25">
      <c r="F80" s="2"/>
      <c r="G80" s="2"/>
      <c r="H80" s="2"/>
    </row>
    <row r="81" spans="6:8" x14ac:dyDescent="0.25">
      <c r="F81" s="2"/>
      <c r="G81" s="2"/>
      <c r="H81" s="2"/>
    </row>
    <row r="82" spans="6:8" x14ac:dyDescent="0.25">
      <c r="F82" s="2"/>
      <c r="G82" s="2"/>
      <c r="H82" s="2"/>
    </row>
    <row r="83" spans="6:8" x14ac:dyDescent="0.25">
      <c r="F83" s="2"/>
      <c r="G83" s="2"/>
      <c r="H83" s="2"/>
    </row>
    <row r="84" spans="6:8" x14ac:dyDescent="0.25">
      <c r="F84" s="2"/>
      <c r="G84" s="2"/>
      <c r="H84" s="2"/>
    </row>
  </sheetData>
  <mergeCells count="6">
    <mergeCell ref="N3:Q3"/>
    <mergeCell ref="B3:C3"/>
    <mergeCell ref="E12:H12"/>
    <mergeCell ref="E3:H3"/>
    <mergeCell ref="E21:H21"/>
    <mergeCell ref="J3:L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84"/>
  <sheetViews>
    <sheetView workbookViewId="0">
      <selection activeCell="F20" sqref="F20"/>
    </sheetView>
  </sheetViews>
  <sheetFormatPr defaultRowHeight="15" x14ac:dyDescent="0.25"/>
  <cols>
    <col min="2" max="2" width="26.5703125" bestFit="1" customWidth="1"/>
    <col min="3" max="3" width="19.28515625" style="1" bestFit="1" customWidth="1"/>
    <col min="4" max="4" width="12.85546875" style="1" bestFit="1" customWidth="1"/>
    <col min="5" max="5" width="15.85546875" style="1" customWidth="1"/>
    <col min="6" max="6" width="14.7109375" style="1" bestFit="1" customWidth="1"/>
    <col min="7" max="7" width="12.7109375" style="1" bestFit="1" customWidth="1"/>
    <col min="8" max="8" width="12" style="1" bestFit="1" customWidth="1"/>
    <col min="9" max="9" width="12.85546875" style="1" customWidth="1"/>
    <col min="10" max="10" width="24.42578125" style="3" bestFit="1" customWidth="1"/>
    <col min="11" max="11" width="27.28515625" style="1" bestFit="1" customWidth="1"/>
    <col min="12" max="12" width="9.140625" style="1" customWidth="1"/>
    <col min="13" max="13" width="10.85546875" style="1" customWidth="1"/>
    <col min="14" max="14" width="8.5703125" bestFit="1" customWidth="1"/>
    <col min="15" max="15" width="19" bestFit="1" customWidth="1"/>
    <col min="16" max="16" width="11.42578125" bestFit="1" customWidth="1"/>
    <col min="17" max="17" width="10.5703125" bestFit="1" customWidth="1"/>
    <col min="19" max="19" width="18.42578125" bestFit="1" customWidth="1"/>
    <col min="20" max="20" width="27.28515625" bestFit="1" customWidth="1"/>
    <col min="22" max="22" width="18.42578125" bestFit="1" customWidth="1"/>
    <col min="23" max="23" width="27.28515625" bestFit="1" customWidth="1"/>
  </cols>
  <sheetData>
    <row r="2" spans="2:17" ht="15.75" thickBot="1" x14ac:dyDescent="0.3"/>
    <row r="3" spans="2:17" ht="15.75" thickBot="1" x14ac:dyDescent="0.3">
      <c r="B3" s="26" t="s">
        <v>2</v>
      </c>
      <c r="C3" s="27"/>
      <c r="E3" s="30" t="s">
        <v>19</v>
      </c>
      <c r="F3" s="31"/>
      <c r="G3" s="31"/>
      <c r="H3" s="32"/>
      <c r="J3" s="33" t="s">
        <v>48</v>
      </c>
      <c r="K3" s="34"/>
      <c r="L3" s="35"/>
      <c r="N3" s="36" t="s">
        <v>55</v>
      </c>
      <c r="O3" s="37"/>
      <c r="P3" s="37"/>
      <c r="Q3" s="38"/>
    </row>
    <row r="4" spans="2:17" x14ac:dyDescent="0.25">
      <c r="B4" s="4" t="s">
        <v>28</v>
      </c>
      <c r="C4" s="6">
        <v>100</v>
      </c>
      <c r="E4" s="9" t="s">
        <v>20</v>
      </c>
      <c r="F4" s="3" t="s">
        <v>24</v>
      </c>
      <c r="G4" s="3" t="s">
        <v>25</v>
      </c>
      <c r="H4" s="5" t="s">
        <v>26</v>
      </c>
      <c r="J4" s="9" t="s">
        <v>43</v>
      </c>
      <c r="K4" s="15">
        <v>20</v>
      </c>
      <c r="L4" s="5"/>
      <c r="N4" s="4" t="s">
        <v>20</v>
      </c>
      <c r="O4" s="20" t="s">
        <v>56</v>
      </c>
      <c r="P4" s="20" t="s">
        <v>57</v>
      </c>
      <c r="Q4" s="11" t="s">
        <v>26</v>
      </c>
    </row>
    <row r="5" spans="2:17" ht="15.75" thickBot="1" x14ac:dyDescent="0.3">
      <c r="B5" s="4" t="s">
        <v>54</v>
      </c>
      <c r="C5" s="5">
        <f>C6/C4</f>
        <v>500</v>
      </c>
      <c r="E5" s="9" t="s">
        <v>39</v>
      </c>
      <c r="F5" s="15">
        <v>100</v>
      </c>
      <c r="G5" s="3">
        <f>H5/F5</f>
        <v>410</v>
      </c>
      <c r="H5" s="5">
        <f>C6-C7</f>
        <v>41000</v>
      </c>
      <c r="J5" s="9" t="s">
        <v>44</v>
      </c>
      <c r="K5" s="3">
        <f>H29</f>
        <v>835</v>
      </c>
      <c r="L5" s="5"/>
      <c r="N5" s="7" t="s">
        <v>21</v>
      </c>
      <c r="O5" s="21">
        <f>C5</f>
        <v>500</v>
      </c>
      <c r="P5" s="22">
        <f>K4</f>
        <v>20</v>
      </c>
      <c r="Q5" s="8">
        <f>O5*P5</f>
        <v>10000</v>
      </c>
    </row>
    <row r="6" spans="2:17" x14ac:dyDescent="0.25">
      <c r="B6" s="4" t="s">
        <v>6</v>
      </c>
      <c r="C6" s="5">
        <v>50000</v>
      </c>
      <c r="E6" s="9" t="s">
        <v>40</v>
      </c>
      <c r="F6" s="15">
        <v>100</v>
      </c>
      <c r="G6" s="3">
        <f>H6/F6</f>
        <v>5</v>
      </c>
      <c r="H6" s="5">
        <v>500</v>
      </c>
      <c r="J6" s="9" t="s">
        <v>38</v>
      </c>
      <c r="K6" s="3">
        <f>K5*K4</f>
        <v>16700</v>
      </c>
      <c r="L6" s="5"/>
    </row>
    <row r="7" spans="2:17" ht="15.75" thickBot="1" x14ac:dyDescent="0.3">
      <c r="B7" s="4" t="s">
        <v>18</v>
      </c>
      <c r="C7" s="5">
        <f>C6*18%</f>
        <v>9000</v>
      </c>
      <c r="E7" s="10" t="s">
        <v>41</v>
      </c>
      <c r="F7" s="16">
        <v>100</v>
      </c>
      <c r="G7" s="17">
        <f>H7/F7</f>
        <v>1</v>
      </c>
      <c r="H7" s="8">
        <v>100</v>
      </c>
      <c r="J7" s="9"/>
      <c r="K7" s="3"/>
      <c r="L7" s="5"/>
    </row>
    <row r="8" spans="2:17" x14ac:dyDescent="0.25">
      <c r="B8" s="4" t="s">
        <v>3</v>
      </c>
      <c r="C8" s="6">
        <v>1</v>
      </c>
      <c r="J8" s="9" t="s">
        <v>47</v>
      </c>
      <c r="K8" s="3"/>
      <c r="L8" s="5"/>
    </row>
    <row r="9" spans="2:17" x14ac:dyDescent="0.25">
      <c r="B9" s="4"/>
      <c r="C9" s="5"/>
      <c r="J9" s="9" t="s">
        <v>45</v>
      </c>
      <c r="K9" s="3">
        <v>850</v>
      </c>
      <c r="L9" s="5"/>
    </row>
    <row r="10" spans="2:17" x14ac:dyDescent="0.25">
      <c r="B10" s="4"/>
      <c r="C10" s="5"/>
      <c r="J10" s="9" t="s">
        <v>46</v>
      </c>
      <c r="K10" s="3">
        <f>K9*K4</f>
        <v>17000</v>
      </c>
      <c r="L10" s="5"/>
    </row>
    <row r="11" spans="2:17" ht="15.75" thickBot="1" x14ac:dyDescent="0.3">
      <c r="B11" s="7"/>
      <c r="C11" s="8"/>
      <c r="J11" s="9"/>
      <c r="K11" s="3"/>
      <c r="L11" s="5"/>
    </row>
    <row r="12" spans="2:17" ht="15.75" thickBot="1" x14ac:dyDescent="0.3">
      <c r="E12" s="30" t="s">
        <v>27</v>
      </c>
      <c r="F12" s="31"/>
      <c r="G12" s="31"/>
      <c r="H12" s="32"/>
      <c r="J12" s="9" t="s">
        <v>12</v>
      </c>
      <c r="K12" s="3">
        <f>$K$10/(1-$L$12-$L$13-$L$14)*L12</f>
        <v>783.8616714697406</v>
      </c>
      <c r="L12" s="24">
        <v>0.04</v>
      </c>
    </row>
    <row r="13" spans="2:17" x14ac:dyDescent="0.25">
      <c r="E13" s="9" t="s">
        <v>29</v>
      </c>
      <c r="F13" s="3"/>
      <c r="G13" s="15">
        <v>1</v>
      </c>
      <c r="H13" s="5"/>
      <c r="J13" s="9" t="s">
        <v>49</v>
      </c>
      <c r="K13" s="3">
        <f t="shared" ref="K13:K14" si="0">$K$10/(1-$L$12-$L$13-$L$14)*L13</f>
        <v>323.34293948126799</v>
      </c>
      <c r="L13" s="19">
        <v>1.6500000000000001E-2</v>
      </c>
    </row>
    <row r="14" spans="2:17" x14ac:dyDescent="0.25">
      <c r="E14" s="9" t="s">
        <v>30</v>
      </c>
      <c r="F14" s="3" t="s">
        <v>31</v>
      </c>
      <c r="G14" s="3"/>
      <c r="H14" s="5"/>
      <c r="J14" s="9" t="s">
        <v>50</v>
      </c>
      <c r="K14" s="3">
        <f t="shared" si="0"/>
        <v>1489.337175792507</v>
      </c>
      <c r="L14" s="19">
        <v>7.5999999999999998E-2</v>
      </c>
    </row>
    <row r="15" spans="2:17" x14ac:dyDescent="0.25">
      <c r="E15" s="9" t="s">
        <v>21</v>
      </c>
      <c r="F15" s="15">
        <v>2</v>
      </c>
      <c r="G15" s="15"/>
      <c r="H15" s="5"/>
      <c r="J15" s="9" t="s">
        <v>51</v>
      </c>
      <c r="K15" s="3">
        <f>SUM(K10:K14)</f>
        <v>19596.541786743517</v>
      </c>
      <c r="L15" s="5"/>
    </row>
    <row r="16" spans="2:17" x14ac:dyDescent="0.25">
      <c r="E16" s="9" t="s">
        <v>22</v>
      </c>
      <c r="F16" s="15">
        <v>1</v>
      </c>
      <c r="G16" s="15"/>
      <c r="H16" s="5"/>
      <c r="J16" s="9" t="s">
        <v>52</v>
      </c>
      <c r="K16" s="3">
        <f>K15*L16</f>
        <v>2939.4812680115274</v>
      </c>
      <c r="L16" s="18">
        <v>0.15</v>
      </c>
    </row>
    <row r="17" spans="5:12" ht="15.75" thickBot="1" x14ac:dyDescent="0.3">
      <c r="E17" s="10" t="s">
        <v>23</v>
      </c>
      <c r="F17" s="16">
        <v>5</v>
      </c>
      <c r="G17" s="16"/>
      <c r="H17" s="8"/>
      <c r="J17" s="9" t="s">
        <v>35</v>
      </c>
      <c r="K17" s="3">
        <f>SUM(K15:K16)</f>
        <v>22536.023054755045</v>
      </c>
      <c r="L17" s="5"/>
    </row>
    <row r="18" spans="5:12" x14ac:dyDescent="0.25">
      <c r="J18" s="9"/>
      <c r="K18" s="3"/>
      <c r="L18" s="5"/>
    </row>
    <row r="19" spans="5:12" x14ac:dyDescent="0.25">
      <c r="J19" s="9" t="s">
        <v>53</v>
      </c>
      <c r="K19" s="23">
        <f>K20/K21</f>
        <v>0.44373401534526852</v>
      </c>
      <c r="L19" s="5"/>
    </row>
    <row r="20" spans="5:12" ht="15.75" thickBot="1" x14ac:dyDescent="0.3">
      <c r="F20" s="2"/>
      <c r="G20" s="2"/>
      <c r="H20" s="2"/>
      <c r="J20" s="9" t="s">
        <v>56</v>
      </c>
      <c r="K20" s="3">
        <f>Q5</f>
        <v>10000</v>
      </c>
      <c r="L20" s="5"/>
    </row>
    <row r="21" spans="5:12" ht="15.75" thickBot="1" x14ac:dyDescent="0.3">
      <c r="E21" s="30" t="s">
        <v>33</v>
      </c>
      <c r="F21" s="31"/>
      <c r="G21" s="31"/>
      <c r="H21" s="32"/>
      <c r="J21" s="10" t="s">
        <v>4</v>
      </c>
      <c r="K21" s="17">
        <f>K17</f>
        <v>22536.023054755045</v>
      </c>
      <c r="L21" s="8"/>
    </row>
    <row r="22" spans="5:12" x14ac:dyDescent="0.25">
      <c r="E22" s="9" t="s">
        <v>32</v>
      </c>
      <c r="F22" s="15"/>
      <c r="G22" s="15">
        <v>20</v>
      </c>
      <c r="H22" s="6"/>
    </row>
    <row r="23" spans="5:12" x14ac:dyDescent="0.25">
      <c r="E23" s="9" t="s">
        <v>30</v>
      </c>
      <c r="F23" s="15" t="s">
        <v>34</v>
      </c>
      <c r="G23" s="15" t="s">
        <v>36</v>
      </c>
      <c r="H23" s="6" t="s">
        <v>35</v>
      </c>
    </row>
    <row r="24" spans="5:12" x14ac:dyDescent="0.25">
      <c r="E24" s="9" t="s">
        <v>21</v>
      </c>
      <c r="F24" s="15">
        <f>F15*$G$22</f>
        <v>40</v>
      </c>
      <c r="G24" s="3">
        <f>G5</f>
        <v>410</v>
      </c>
      <c r="H24" s="5">
        <f>F24*G24</f>
        <v>16400</v>
      </c>
    </row>
    <row r="25" spans="5:12" x14ac:dyDescent="0.25">
      <c r="E25" s="9" t="s">
        <v>22</v>
      </c>
      <c r="F25" s="15">
        <f t="shared" ref="F25:F26" si="1">F16*$G$22</f>
        <v>20</v>
      </c>
      <c r="G25" s="3">
        <f t="shared" ref="G25:G26" si="2">G6</f>
        <v>5</v>
      </c>
      <c r="H25" s="5">
        <f t="shared" ref="H25:H26" si="3">F25*G25</f>
        <v>100</v>
      </c>
    </row>
    <row r="26" spans="5:12" x14ac:dyDescent="0.25">
      <c r="E26" s="9" t="s">
        <v>23</v>
      </c>
      <c r="F26" s="15">
        <f t="shared" si="1"/>
        <v>100</v>
      </c>
      <c r="G26" s="3">
        <f t="shared" si="2"/>
        <v>1</v>
      </c>
      <c r="H26" s="5">
        <f t="shared" si="3"/>
        <v>100</v>
      </c>
    </row>
    <row r="27" spans="5:12" x14ac:dyDescent="0.25">
      <c r="E27" s="9" t="s">
        <v>37</v>
      </c>
      <c r="F27" s="15"/>
      <c r="G27" s="3"/>
      <c r="H27" s="5">
        <v>100</v>
      </c>
    </row>
    <row r="28" spans="5:12" x14ac:dyDescent="0.25">
      <c r="E28" s="9" t="s">
        <v>38</v>
      </c>
      <c r="F28" s="15"/>
      <c r="G28" s="15"/>
      <c r="H28" s="5">
        <f>SUM(H24:H27)</f>
        <v>16700</v>
      </c>
    </row>
    <row r="29" spans="5:12" ht="15.75" thickBot="1" x14ac:dyDescent="0.3">
      <c r="E29" s="10" t="s">
        <v>42</v>
      </c>
      <c r="F29" s="16"/>
      <c r="G29" s="16"/>
      <c r="H29" s="8">
        <f>H28/G22</f>
        <v>835</v>
      </c>
    </row>
    <row r="30" spans="5:12" x14ac:dyDescent="0.25">
      <c r="F30" s="2"/>
      <c r="G30" s="2"/>
      <c r="H30" s="2"/>
    </row>
    <row r="31" spans="5:12" x14ac:dyDescent="0.25">
      <c r="F31" s="2"/>
      <c r="G31" s="2"/>
      <c r="H31" s="2"/>
    </row>
    <row r="32" spans="5:12" x14ac:dyDescent="0.25">
      <c r="F32" s="2"/>
      <c r="G32" s="2"/>
      <c r="H32" s="2"/>
    </row>
    <row r="33" spans="6:8" x14ac:dyDescent="0.25">
      <c r="F33" s="2"/>
      <c r="G33" s="2"/>
      <c r="H33" s="2"/>
    </row>
    <row r="34" spans="6:8" x14ac:dyDescent="0.25">
      <c r="F34" s="2"/>
      <c r="G34" s="2"/>
      <c r="H34" s="2"/>
    </row>
    <row r="35" spans="6:8" x14ac:dyDescent="0.25">
      <c r="F35" s="2"/>
      <c r="G35" s="2"/>
      <c r="H35" s="2"/>
    </row>
    <row r="36" spans="6:8" x14ac:dyDescent="0.25">
      <c r="F36" s="2"/>
      <c r="G36" s="2"/>
      <c r="H36" s="2"/>
    </row>
    <row r="37" spans="6:8" x14ac:dyDescent="0.25">
      <c r="F37" s="2"/>
      <c r="G37" s="2"/>
      <c r="H37" s="2"/>
    </row>
    <row r="38" spans="6:8" x14ac:dyDescent="0.25">
      <c r="F38" s="2"/>
      <c r="G38" s="2"/>
      <c r="H38" s="2"/>
    </row>
    <row r="39" spans="6:8" x14ac:dyDescent="0.25">
      <c r="F39" s="2"/>
      <c r="G39" s="2"/>
      <c r="H39" s="2"/>
    </row>
    <row r="40" spans="6:8" x14ac:dyDescent="0.25">
      <c r="F40" s="2"/>
      <c r="G40" s="2"/>
      <c r="H40" s="2"/>
    </row>
    <row r="41" spans="6:8" x14ac:dyDescent="0.25">
      <c r="F41" s="2"/>
      <c r="G41" s="2"/>
      <c r="H41" s="2"/>
    </row>
    <row r="42" spans="6:8" x14ac:dyDescent="0.25">
      <c r="F42" s="2"/>
      <c r="G42" s="2"/>
      <c r="H42" s="2"/>
    </row>
    <row r="43" spans="6:8" x14ac:dyDescent="0.25">
      <c r="F43" s="2"/>
      <c r="G43" s="2"/>
      <c r="H43" s="2"/>
    </row>
    <row r="44" spans="6:8" x14ac:dyDescent="0.25">
      <c r="F44" s="2"/>
      <c r="G44" s="2"/>
      <c r="H44" s="2"/>
    </row>
    <row r="45" spans="6:8" x14ac:dyDescent="0.25">
      <c r="F45" s="2"/>
      <c r="G45" s="2"/>
      <c r="H45" s="2"/>
    </row>
    <row r="46" spans="6:8" x14ac:dyDescent="0.25">
      <c r="F46" s="2"/>
      <c r="G46" s="2"/>
      <c r="H46" s="2"/>
    </row>
    <row r="47" spans="6:8" x14ac:dyDescent="0.25">
      <c r="F47" s="2"/>
      <c r="G47" s="2"/>
      <c r="H47" s="2"/>
    </row>
    <row r="48" spans="6:8" x14ac:dyDescent="0.25">
      <c r="F48" s="2"/>
      <c r="G48" s="2"/>
      <c r="H48" s="2"/>
    </row>
    <row r="49" spans="6:8" x14ac:dyDescent="0.25">
      <c r="F49" s="2"/>
      <c r="G49" s="2"/>
      <c r="H49" s="2"/>
    </row>
    <row r="50" spans="6:8" x14ac:dyDescent="0.25">
      <c r="F50" s="2"/>
      <c r="G50" s="2"/>
      <c r="H50" s="2"/>
    </row>
    <row r="51" spans="6:8" x14ac:dyDescent="0.25">
      <c r="F51" s="2"/>
      <c r="G51" s="2"/>
      <c r="H51" s="2"/>
    </row>
    <row r="52" spans="6:8" x14ac:dyDescent="0.25">
      <c r="F52" s="2"/>
      <c r="G52" s="2"/>
      <c r="H52" s="2"/>
    </row>
    <row r="53" spans="6:8" x14ac:dyDescent="0.25">
      <c r="F53" s="2"/>
      <c r="G53" s="2"/>
      <c r="H53" s="2"/>
    </row>
    <row r="54" spans="6:8" x14ac:dyDescent="0.25">
      <c r="F54" s="2"/>
      <c r="G54" s="2"/>
      <c r="H54" s="2"/>
    </row>
    <row r="55" spans="6:8" x14ac:dyDescent="0.25">
      <c r="F55" s="2"/>
      <c r="G55" s="2"/>
      <c r="H55" s="2"/>
    </row>
    <row r="56" spans="6:8" x14ac:dyDescent="0.25">
      <c r="F56" s="2"/>
      <c r="G56" s="2"/>
      <c r="H56" s="2"/>
    </row>
    <row r="57" spans="6:8" x14ac:dyDescent="0.25">
      <c r="F57" s="2"/>
      <c r="G57" s="2"/>
      <c r="H57" s="2"/>
    </row>
    <row r="58" spans="6:8" x14ac:dyDescent="0.25">
      <c r="F58" s="2"/>
      <c r="G58" s="2"/>
      <c r="H58" s="2"/>
    </row>
    <row r="59" spans="6:8" x14ac:dyDescent="0.25">
      <c r="F59" s="2"/>
      <c r="G59" s="2"/>
      <c r="H59" s="2"/>
    </row>
    <row r="60" spans="6:8" x14ac:dyDescent="0.25">
      <c r="F60" s="2"/>
      <c r="G60" s="2"/>
      <c r="H60" s="2"/>
    </row>
    <row r="61" spans="6:8" x14ac:dyDescent="0.25">
      <c r="F61" s="2"/>
      <c r="G61" s="2"/>
      <c r="H61" s="2"/>
    </row>
    <row r="62" spans="6:8" x14ac:dyDescent="0.25">
      <c r="F62" s="2"/>
      <c r="G62" s="2"/>
      <c r="H62" s="2"/>
    </row>
    <row r="63" spans="6:8" x14ac:dyDescent="0.25">
      <c r="F63" s="2"/>
      <c r="G63" s="2"/>
      <c r="H63" s="2"/>
    </row>
    <row r="64" spans="6:8" x14ac:dyDescent="0.25">
      <c r="F64" s="2"/>
      <c r="G64" s="2"/>
      <c r="H64" s="2"/>
    </row>
    <row r="65" spans="6:8" x14ac:dyDescent="0.25">
      <c r="F65" s="2"/>
      <c r="G65" s="2"/>
      <c r="H65" s="2"/>
    </row>
    <row r="66" spans="6:8" x14ac:dyDescent="0.25">
      <c r="F66" s="2"/>
      <c r="G66" s="2"/>
      <c r="H66" s="2"/>
    </row>
    <row r="67" spans="6:8" x14ac:dyDescent="0.25">
      <c r="F67" s="2"/>
      <c r="G67" s="2"/>
      <c r="H67" s="2"/>
    </row>
    <row r="68" spans="6:8" x14ac:dyDescent="0.25">
      <c r="F68" s="2"/>
      <c r="G68" s="2"/>
      <c r="H68" s="2"/>
    </row>
    <row r="69" spans="6:8" x14ac:dyDescent="0.25">
      <c r="F69" s="2"/>
      <c r="G69" s="2"/>
      <c r="H69" s="2"/>
    </row>
    <row r="70" spans="6:8" x14ac:dyDescent="0.25">
      <c r="F70" s="2"/>
      <c r="G70" s="2"/>
      <c r="H70" s="2"/>
    </row>
    <row r="71" spans="6:8" x14ac:dyDescent="0.25">
      <c r="F71" s="2"/>
      <c r="G71" s="2"/>
      <c r="H71" s="2"/>
    </row>
    <row r="72" spans="6:8" x14ac:dyDescent="0.25">
      <c r="F72" s="2"/>
      <c r="G72" s="2"/>
      <c r="H72" s="2"/>
    </row>
    <row r="73" spans="6:8" x14ac:dyDescent="0.25">
      <c r="F73" s="2"/>
      <c r="G73" s="2"/>
      <c r="H73" s="2"/>
    </row>
    <row r="74" spans="6:8" x14ac:dyDescent="0.25">
      <c r="F74" s="2"/>
      <c r="G74" s="2"/>
      <c r="H74" s="2"/>
    </row>
    <row r="75" spans="6:8" x14ac:dyDescent="0.25">
      <c r="F75" s="2"/>
      <c r="G75" s="2"/>
      <c r="H75" s="2"/>
    </row>
    <row r="76" spans="6:8" x14ac:dyDescent="0.25">
      <c r="F76" s="2"/>
      <c r="G76" s="2"/>
      <c r="H76" s="2"/>
    </row>
    <row r="77" spans="6:8" x14ac:dyDescent="0.25">
      <c r="F77" s="2"/>
      <c r="G77" s="2"/>
      <c r="H77" s="2"/>
    </row>
    <row r="78" spans="6:8" x14ac:dyDescent="0.25">
      <c r="F78" s="2"/>
      <c r="G78" s="2"/>
      <c r="H78" s="2"/>
    </row>
    <row r="79" spans="6:8" x14ac:dyDescent="0.25">
      <c r="F79" s="2"/>
      <c r="G79" s="2"/>
      <c r="H79" s="2"/>
    </row>
    <row r="80" spans="6:8" x14ac:dyDescent="0.25">
      <c r="F80" s="2"/>
      <c r="G80" s="2"/>
      <c r="H80" s="2"/>
    </row>
    <row r="81" spans="6:8" x14ac:dyDescent="0.25">
      <c r="F81" s="2"/>
      <c r="G81" s="2"/>
      <c r="H81" s="2"/>
    </row>
    <row r="82" spans="6:8" x14ac:dyDescent="0.25">
      <c r="F82" s="2"/>
      <c r="G82" s="2"/>
      <c r="H82" s="2"/>
    </row>
    <row r="83" spans="6:8" x14ac:dyDescent="0.25">
      <c r="F83" s="2"/>
      <c r="G83" s="2"/>
      <c r="H83" s="2"/>
    </row>
    <row r="84" spans="6:8" x14ac:dyDescent="0.25">
      <c r="F84" s="2"/>
      <c r="G84" s="2"/>
      <c r="H84" s="2"/>
    </row>
  </sheetData>
  <mergeCells count="6">
    <mergeCell ref="E21:H21"/>
    <mergeCell ref="B3:C3"/>
    <mergeCell ref="E3:H3"/>
    <mergeCell ref="J3:L3"/>
    <mergeCell ref="N3:Q3"/>
    <mergeCell ref="E12:H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Revenda</vt:lpstr>
      <vt:lpstr>Importação p Indust &lt; 40%</vt:lpstr>
      <vt:lpstr>Importação p Indust &gt; 40%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Henrique Machado</dc:creator>
  <cp:lastModifiedBy>Wang</cp:lastModifiedBy>
  <dcterms:created xsi:type="dcterms:W3CDTF">2012-12-11T10:55:32Z</dcterms:created>
  <dcterms:modified xsi:type="dcterms:W3CDTF">2013-03-11T01:31:04Z</dcterms:modified>
</cp:coreProperties>
</file>